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CUARTO TRIMESTRE 2021" sheetId="1" r:id="rId1"/>
  </sheets>
  <calcPr calcId="145621"/>
</workbook>
</file>

<file path=xl/calcChain.xml><?xml version="1.0" encoding="utf-8"?>
<calcChain xmlns="http://schemas.openxmlformats.org/spreadsheetml/2006/main">
  <c r="I27" i="1" l="1"/>
  <c r="I26" i="1"/>
  <c r="K25" i="1"/>
  <c r="I25" i="1" s="1"/>
  <c r="I24" i="1"/>
  <c r="I23" i="1"/>
  <c r="I22" i="1"/>
  <c r="K21" i="1"/>
  <c r="I21" i="1" s="1"/>
  <c r="K20" i="1"/>
  <c r="I20" i="1"/>
  <c r="K19" i="1"/>
  <c r="I19" i="1"/>
  <c r="I18" i="1"/>
  <c r="K17" i="1"/>
  <c r="I17" i="1" s="1"/>
  <c r="K16" i="1"/>
  <c r="I16" i="1"/>
  <c r="I15" i="1"/>
  <c r="K14" i="1"/>
  <c r="I14" i="1" s="1"/>
  <c r="K13" i="1"/>
  <c r="I13" i="1"/>
  <c r="I12" i="1"/>
  <c r="I11" i="1"/>
  <c r="K10" i="1"/>
  <c r="I10" i="1"/>
  <c r="K9" i="1"/>
  <c r="I9" i="1"/>
  <c r="K8" i="1"/>
  <c r="I8" i="1"/>
  <c r="I7" i="1"/>
  <c r="I6" i="1"/>
  <c r="I5" i="1"/>
  <c r="K4" i="1"/>
  <c r="I4" i="1" s="1"/>
  <c r="K3" i="1"/>
  <c r="I3" i="1" s="1"/>
  <c r="I2" i="1"/>
</calcChain>
</file>

<file path=xl/sharedStrings.xml><?xml version="1.0" encoding="utf-8"?>
<sst xmlns="http://schemas.openxmlformats.org/spreadsheetml/2006/main" count="331" uniqueCount="111">
  <si>
    <t>Nº EXPEDIENTE</t>
  </si>
  <si>
    <t>ÓRGANO DE CONTRATACIÓN</t>
  </si>
  <si>
    <t>CONTRATO SARA/ UMBRAL</t>
  </si>
  <si>
    <t>Directiva de aplicación</t>
  </si>
  <si>
    <t>Marco Legal Nacional</t>
  </si>
  <si>
    <t>Objeto del contrato</t>
  </si>
  <si>
    <t>Tipos de contrato</t>
  </si>
  <si>
    <t xml:space="preserve">Sistema de contratación </t>
  </si>
  <si>
    <t>Precio con impuestos</t>
  </si>
  <si>
    <t>Precio sin impuestos</t>
  </si>
  <si>
    <t>Impuestos</t>
  </si>
  <si>
    <t>Lugar de ejecución</t>
  </si>
  <si>
    <t>Código NUT</t>
  </si>
  <si>
    <t>Plazo de ejecución</t>
  </si>
  <si>
    <t>Nº ofertas recibidas</t>
  </si>
  <si>
    <t>Fecha de aprobacion del gasto</t>
  </si>
  <si>
    <t>NOMBRE ADJUDICATARIO</t>
  </si>
  <si>
    <t>CIF/NIF</t>
  </si>
  <si>
    <t>Precio seleccionado con impuestos</t>
  </si>
  <si>
    <t>Precio seleccionado sin impuestos</t>
  </si>
  <si>
    <t>CANALINK</t>
  </si>
  <si>
    <t>FALSE</t>
  </si>
  <si>
    <t>2014/24/EU</t>
  </si>
  <si>
    <t>Ley 9/2017</t>
  </si>
  <si>
    <t>C</t>
  </si>
  <si>
    <t>No aplica</t>
  </si>
  <si>
    <t>ESPAÑA</t>
  </si>
  <si>
    <t>ES</t>
  </si>
  <si>
    <t xml:space="preserve"> GATEWAY COMUNICACIONES Y SISTEMAS ,S.L.</t>
  </si>
  <si>
    <t>B35679638</t>
  </si>
  <si>
    <t>E</t>
  </si>
  <si>
    <t>ESPERTIAS, C.B.</t>
  </si>
  <si>
    <t>E87896304</t>
  </si>
  <si>
    <t>MONCISA CANARIAS S.A.</t>
  </si>
  <si>
    <t>A35646900</t>
  </si>
  <si>
    <t>NEWSECURYTECHNIC, S.A</t>
  </si>
  <si>
    <t>A91157719</t>
  </si>
  <si>
    <t>EUROCABOS SUR - OESTE,S.L.</t>
  </si>
  <si>
    <t>B35621119</t>
  </si>
  <si>
    <t>2021-104</t>
  </si>
  <si>
    <t>Servicio de asesoramiento y representación jurídica para la defensa de Canakink ante la Jurisdicción Social ante la demanda interpuesta por un trabajador</t>
  </si>
  <si>
    <t>2021-063</t>
  </si>
  <si>
    <t>Servicio de mantenimiento de la planta externa de CANALINK en Gran Canaria.</t>
  </si>
  <si>
    <t>2021-072</t>
  </si>
  <si>
    <t>Suministro de un inyector láser profesional</t>
  </si>
  <si>
    <t>2021-089</t>
  </si>
  <si>
    <t>Servicio de revisión y retimbre extintores manuales</t>
  </si>
  <si>
    <t>SEGACO PROYIN,S.L.</t>
  </si>
  <si>
    <t>B35813948</t>
  </si>
  <si>
    <t>2021-101101</t>
  </si>
  <si>
    <t>Suministro de dos (2) equipos de sobremesa (doble monitor, teclado y ratón) y un (1) portátil para prestar los servicios al cliente Maroc Telecom. Los equipos están destinados para las tareas de operación y mantenimiento de la red WDM que va a ser ampliada. Los equipos deben ser entregados en Asilah (Marruecos).</t>
  </si>
  <si>
    <t>MA</t>
  </si>
  <si>
    <t xml:space="preserve">NEW GENERATION TECHNOLOGY </t>
  </si>
  <si>
    <t>2021-105</t>
  </si>
  <si>
    <t xml:space="preserve">Servicio de asesoramiento y representación jurídica para la defensa de Canalink ante la Jurisdicción Social, a saber, dirección letrada del procedimiento en primera instancia, preparación del juicio y asistencia a éste en el procedimiento contra esta entidad ante demanda interpuesta para reclamación de cantidad por el trabajador </t>
  </si>
  <si>
    <t>2021-080</t>
  </si>
  <si>
    <t>Suministro de bobina de 2km de fibra óptica monomodo, norma G652D, con protección antiroedor (PESP), dieléctrico y LSZH (baja nivel de humos, cero halógenos, no propagador de llama).</t>
  </si>
  <si>
    <t>2021-099</t>
  </si>
  <si>
    <t>Servicio de asesoramiento, gestión y evaluación para la elaboración y tramitación de dos procedimientos de selección de personal del grupo A.</t>
  </si>
  <si>
    <t>NEXO CANARIAS, S.L.</t>
  </si>
  <si>
    <t>B38871166</t>
  </si>
  <si>
    <t>2021-102</t>
  </si>
  <si>
    <t>Suministro de un obsequio conmemorativo a clientes, trabajadores y colaboradorescon motivo de la celebración del 10º aniversario del comienzo de la actividad de la entidad</t>
  </si>
  <si>
    <t>MELIUS COMUNICACIÓN, S.L.</t>
  </si>
  <si>
    <t>B76802636</t>
  </si>
  <si>
    <t>2021-110</t>
  </si>
  <si>
    <t>Servicio de adecuación a grado 2 de seguridad, para el centro de Telde CT GORO, como requisito previo a conexión CRA, así como realizar las pruebas y rectificaciones necesarias hasta la obtención del certificado de conexión a CRA.</t>
  </si>
  <si>
    <t>2021-111</t>
  </si>
  <si>
    <t>Servicio de adecuación a grado 2 para el centro de Las Palmas de Gran Canaria CT NOBEL como requisito previo a conexión CRA.</t>
  </si>
  <si>
    <t>2021-112</t>
  </si>
  <si>
    <r>
      <t>Adecuación a grado 2 de seguridad, para el centro de Cádiz CT Rota, como requisito previo a conexión CRA, a</t>
    </r>
    <r>
      <rPr>
        <sz val="9"/>
        <color theme="1"/>
        <rFont val="Arial"/>
        <family val="2"/>
      </rPr>
      <t>sí como realizar las pruebas y rectificaciones necesarias hasta la obtención del certificado de conexión a CRA.</t>
    </r>
  </si>
  <si>
    <t>2021-113</t>
  </si>
  <si>
    <t>Adecuación a grado 2 de seguridad, para el centro de Cádiz CT Conil, como requisito previo a la conexión CRA, así como realizar las pruebas y rectificaciones necesarias hasta la obtención del certificado de conexión a CRA.</t>
  </si>
  <si>
    <t>2021-114</t>
  </si>
  <si>
    <r>
      <t>Adecuación a grado 2 de seguridad, para el centro de Cádiz CT JEREZ, como requisito previo a la conexión CRA, a</t>
    </r>
    <r>
      <rPr>
        <sz val="9"/>
        <color theme="1"/>
        <rFont val="Arial"/>
        <family val="2"/>
      </rPr>
      <t>sí como realizar las pruebas y rectificaciones necesarias hasta la obtención del certificado de conexión a CRA.</t>
    </r>
  </si>
  <si>
    <t>2021-115</t>
  </si>
  <si>
    <r>
      <t>Adecuación a grado 2 de seguridad, para el centro de Sevilla CT Marchena, como requisito previo a la conexión CRA, a</t>
    </r>
    <r>
      <rPr>
        <sz val="9"/>
        <color theme="1"/>
        <rFont val="Arial"/>
        <family val="2"/>
      </rPr>
      <t>sí como realizar las pruebas y rectificaciones necesarias hasta la obtención del certificado de conexión a CRA.</t>
    </r>
  </si>
  <si>
    <t>2021-116</t>
  </si>
  <si>
    <t>Adecuación a grado 2 para el centro de Sevilla CT STA JUSTA como requisito previo a conexión CRA</t>
  </si>
  <si>
    <t>2021-123</t>
  </si>
  <si>
    <t>Adecuación a grado 2 de seguridad, para el centro de Tenerife CT Güímar, como requisito previo a la conexión a CRA, así como realizar las pruebas y rectificaciones necesarias hasta la obtención del certificado de conexión a CRA.</t>
  </si>
  <si>
    <t xml:space="preserve">2021-107 </t>
  </si>
  <si>
    <t>Servicio de mantenimiento de los sistemas contra incendio del centro que Canalink tiene en Güimar, Tenerife.</t>
  </si>
  <si>
    <t>AGUILERA ELECTRÓNICA, S.L.U.</t>
  </si>
  <si>
    <t>B83774521</t>
  </si>
  <si>
    <t>2021-093</t>
  </si>
  <si>
    <t>Suministro de una cámara termográfica para la zona GC.</t>
  </si>
  <si>
    <t>2021-095</t>
  </si>
  <si>
    <t>Servicio de mantenimiento de sistemas PCI</t>
  </si>
  <si>
    <t>2021-108</t>
  </si>
  <si>
    <t>Servicio traducción de documentación para la presentación de una oferta a una licitación pública.</t>
  </si>
  <si>
    <t>AD-HOC TRANSLATIONS SPAIN, S.L.</t>
  </si>
  <si>
    <t>B90406679</t>
  </si>
  <si>
    <t>2021-120</t>
  </si>
  <si>
    <t>Servicio de asesoramiento jurídico en relación con la formación de un consorcio empresarial internacional sometido al derecho español entre Canalink y HMN Technologies Co.; LTD para acudir a un concurso público en el Reino de Mauritania</t>
  </si>
  <si>
    <t>J&amp;A GARRIGUES S.L.P.</t>
  </si>
  <si>
    <t>B81709081</t>
  </si>
  <si>
    <t>2021-079</t>
  </si>
  <si>
    <t>Suministro de dos (2) bandejas para terminación cables acometidas de fibra óptica, dos (2) bandejas de tipo parcheo para entrega del servicio y tres (3) cables mangueras para conectar las bandejas entre las salas de voz y datos del CPD en emplazamiento ESM1GC.</t>
  </si>
  <si>
    <t>2021-122</t>
  </si>
  <si>
    <t>Suministro de adhesivo estructural a base de polímero para usos marinos resistente al agua de mar.</t>
  </si>
  <si>
    <t>WÜRTH CANARIAS. S.L.</t>
  </si>
  <si>
    <t>B76080308</t>
  </si>
  <si>
    <t>2021-121</t>
  </si>
  <si>
    <t>Suministro de gasoil para el grupo electrógeno del centro técnico de Güímar en Tenerife</t>
  </si>
  <si>
    <t>RUEDAMÉRICA INVERSIONES S.L.</t>
  </si>
  <si>
    <t>B38889176</t>
  </si>
  <si>
    <t>2021-106</t>
  </si>
  <si>
    <t>Suministro de material de fibras ópticas para poder asumir el despliegue de nuevos servicios</t>
  </si>
  <si>
    <t>ERSYS SYSTEM &amp; SERVICES, S.L.</t>
  </si>
  <si>
    <t>B76333384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</si>
</sst>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;[Red]\(#,##0.00\);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333333"/>
      <name val="Arial"/>
      <family val="2"/>
    </font>
    <font>
      <sz val="9"/>
      <color rgb="FF363B39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3" borderId="0" xfId="0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43" fontId="3" fillId="0" borderId="0" xfId="1" applyFont="1" applyBorder="1" applyAlignment="1">
      <alignment vertical="top"/>
    </xf>
    <xf numFmtId="0" fontId="3" fillId="0" borderId="0" xfId="0" applyFont="1"/>
    <xf numFmtId="0" fontId="3" fillId="3" borderId="0" xfId="0" applyFont="1" applyFill="1" applyAlignment="1">
      <alignment vertical="top"/>
    </xf>
    <xf numFmtId="0" fontId="3" fillId="0" borderId="0" xfId="0" applyFont="1" applyAlignment="1">
      <alignment horizontal="justify" vertical="top"/>
    </xf>
    <xf numFmtId="0" fontId="3" fillId="0" borderId="0" xfId="0" applyFont="1" applyAlignment="1">
      <alignment vertical="top"/>
    </xf>
    <xf numFmtId="43" fontId="3" fillId="0" borderId="0" xfId="1" applyFont="1" applyAlignment="1">
      <alignment vertical="top"/>
    </xf>
    <xf numFmtId="14" fontId="3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3" fillId="3" borderId="0" xfId="0" applyFont="1" applyFill="1" applyAlignment="1">
      <alignment horizontal="left" vertical="top"/>
    </xf>
    <xf numFmtId="43" fontId="3" fillId="3" borderId="0" xfId="1" applyFont="1" applyFill="1" applyAlignment="1">
      <alignment vertical="top"/>
    </xf>
    <xf numFmtId="0" fontId="5" fillId="3" borderId="0" xfId="0" applyFont="1" applyFill="1" applyAlignment="1">
      <alignment horizontal="justify" vertical="top"/>
    </xf>
    <xf numFmtId="0" fontId="5" fillId="0" borderId="0" xfId="0" applyFont="1" applyAlignment="1">
      <alignment horizontal="justify" vertical="top"/>
    </xf>
    <xf numFmtId="43" fontId="4" fillId="3" borderId="0" xfId="1" applyFont="1" applyFill="1" applyAlignment="1">
      <alignment vertical="top"/>
    </xf>
    <xf numFmtId="0" fontId="3" fillId="3" borderId="0" xfId="0" applyFont="1" applyFill="1" applyAlignment="1">
      <alignment horizontal="justify" vertical="top"/>
    </xf>
    <xf numFmtId="14" fontId="3" fillId="3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43" fontId="4" fillId="0" borderId="0" xfId="1" applyFont="1" applyAlignment="1">
      <alignment vertical="top"/>
    </xf>
    <xf numFmtId="0" fontId="6" fillId="0" borderId="0" xfId="0" applyFont="1" applyAlignment="1">
      <alignment horizontal="justify" vertical="top"/>
    </xf>
    <xf numFmtId="0" fontId="7" fillId="3" borderId="0" xfId="0" applyFont="1" applyFill="1" applyAlignment="1">
      <alignment vertical="top" wrapText="1"/>
    </xf>
    <xf numFmtId="0" fontId="7" fillId="3" borderId="0" xfId="0" applyFont="1" applyFill="1" applyAlignment="1">
      <alignment vertical="top"/>
    </xf>
    <xf numFmtId="0" fontId="4" fillId="0" borderId="0" xfId="0" applyFont="1"/>
    <xf numFmtId="43" fontId="3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abSelected="1" workbookViewId="0">
      <selection activeCell="F9" sqref="F9"/>
    </sheetView>
  </sheetViews>
  <sheetFormatPr baseColWidth="10" defaultColWidth="9.140625" defaultRowHeight="12" x14ac:dyDescent="0.2"/>
  <cols>
    <col min="1" max="5" width="14.140625" style="11" customWidth="1"/>
    <col min="6" max="6" width="41" style="11" customWidth="1"/>
    <col min="7" max="7" width="9.140625" style="11"/>
    <col min="8" max="9" width="12.7109375" style="11" customWidth="1"/>
    <col min="10" max="10" width="11.42578125" style="11" bestFit="1" customWidth="1"/>
    <col min="11" max="12" width="10.28515625" style="11" customWidth="1"/>
    <col min="13" max="13" width="9.140625" style="11"/>
    <col min="14" max="14" width="10" style="11" customWidth="1"/>
    <col min="15" max="15" width="9.140625" style="11"/>
    <col min="16" max="16" width="15.5703125" style="11" bestFit="1" customWidth="1"/>
    <col min="17" max="17" width="49.42578125" style="11" customWidth="1"/>
    <col min="18" max="18" width="11" style="11" customWidth="1"/>
    <col min="19" max="19" width="12.140625" style="32" customWidth="1"/>
    <col min="20" max="20" width="11.28515625" style="11" customWidth="1"/>
    <col min="21" max="22" width="9.140625" style="11"/>
    <col min="23" max="23" width="34.85546875" style="11" customWidth="1"/>
    <col min="24" max="24" width="9.140625" style="11"/>
    <col min="25" max="25" width="35" style="11" customWidth="1"/>
    <col min="26" max="16384" width="9.140625" style="11"/>
  </cols>
  <sheetData>
    <row r="1" spans="1:25" s="7" customFormat="1" ht="4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4" t="s">
        <v>18</v>
      </c>
      <c r="T1" s="2" t="s">
        <v>19</v>
      </c>
      <c r="U1" s="5"/>
      <c r="V1" s="2"/>
      <c r="W1" s="2"/>
      <c r="X1" s="2"/>
      <c r="Y1" s="6"/>
    </row>
    <row r="2" spans="1:25" s="14" customFormat="1" ht="48" x14ac:dyDescent="0.25">
      <c r="A2" s="18" t="s">
        <v>39</v>
      </c>
      <c r="B2" s="8" t="s">
        <v>20</v>
      </c>
      <c r="C2" s="8" t="s">
        <v>21</v>
      </c>
      <c r="D2" s="8" t="s">
        <v>22</v>
      </c>
      <c r="E2" s="8" t="s">
        <v>23</v>
      </c>
      <c r="F2" s="28" t="s">
        <v>40</v>
      </c>
      <c r="G2" s="14" t="s">
        <v>30</v>
      </c>
      <c r="H2" s="9" t="s">
        <v>25</v>
      </c>
      <c r="I2" s="10">
        <f t="shared" ref="I2:I27" si="0">+J2+K2</f>
        <v>2525</v>
      </c>
      <c r="J2" s="15">
        <v>2525</v>
      </c>
      <c r="K2" s="15">
        <v>0</v>
      </c>
      <c r="L2" s="10" t="s">
        <v>26</v>
      </c>
      <c r="M2" s="14" t="s">
        <v>27</v>
      </c>
      <c r="N2" s="14">
        <v>12</v>
      </c>
      <c r="O2" s="14">
        <v>2</v>
      </c>
      <c r="P2" s="16">
        <v>44473</v>
      </c>
      <c r="Q2" s="14" t="s">
        <v>31</v>
      </c>
      <c r="R2" s="17" t="s">
        <v>32</v>
      </c>
      <c r="S2" s="15">
        <v>2525</v>
      </c>
      <c r="T2" s="15">
        <v>2525</v>
      </c>
    </row>
    <row r="3" spans="1:25" s="14" customFormat="1" ht="24" x14ac:dyDescent="0.25">
      <c r="A3" s="12" t="s">
        <v>41</v>
      </c>
      <c r="B3" s="8" t="s">
        <v>20</v>
      </c>
      <c r="C3" s="8" t="s">
        <v>21</v>
      </c>
      <c r="D3" s="8" t="s">
        <v>22</v>
      </c>
      <c r="E3" s="8" t="s">
        <v>23</v>
      </c>
      <c r="F3" s="22" t="s">
        <v>42</v>
      </c>
      <c r="G3" s="14" t="s">
        <v>30</v>
      </c>
      <c r="H3" s="9" t="s">
        <v>25</v>
      </c>
      <c r="I3" s="10">
        <f t="shared" si="0"/>
        <v>11747.74</v>
      </c>
      <c r="J3" s="27">
        <v>10979.2</v>
      </c>
      <c r="K3" s="27">
        <f>11747.74-J3</f>
        <v>768.53999999999905</v>
      </c>
      <c r="L3" s="10" t="s">
        <v>26</v>
      </c>
      <c r="M3" s="14" t="s">
        <v>27</v>
      </c>
      <c r="N3" s="14">
        <v>12</v>
      </c>
      <c r="O3" s="26">
        <v>1</v>
      </c>
      <c r="P3" s="16">
        <v>44475.628287037034</v>
      </c>
      <c r="Q3" s="14" t="s">
        <v>33</v>
      </c>
      <c r="R3" s="17" t="s">
        <v>34</v>
      </c>
      <c r="S3" s="15">
        <v>11747.74</v>
      </c>
      <c r="T3" s="27">
        <v>10979.2</v>
      </c>
    </row>
    <row r="4" spans="1:25" s="14" customFormat="1" x14ac:dyDescent="0.25">
      <c r="A4" s="12" t="s">
        <v>43</v>
      </c>
      <c r="B4" s="8" t="s">
        <v>20</v>
      </c>
      <c r="C4" s="8" t="s">
        <v>21</v>
      </c>
      <c r="D4" s="8" t="s">
        <v>22</v>
      </c>
      <c r="E4" s="8" t="s">
        <v>23</v>
      </c>
      <c r="F4" s="13" t="s">
        <v>44</v>
      </c>
      <c r="G4" s="14" t="s">
        <v>24</v>
      </c>
      <c r="H4" s="9" t="s">
        <v>25</v>
      </c>
      <c r="I4" s="10">
        <f t="shared" si="0"/>
        <v>54.57</v>
      </c>
      <c r="J4" s="15">
        <v>51</v>
      </c>
      <c r="K4" s="15">
        <f>54.57-51</f>
        <v>3.5700000000000003</v>
      </c>
      <c r="L4" s="10" t="s">
        <v>26</v>
      </c>
      <c r="M4" s="14" t="s">
        <v>27</v>
      </c>
      <c r="N4" s="14">
        <v>0.5</v>
      </c>
      <c r="O4" s="14">
        <v>1</v>
      </c>
      <c r="P4" s="16">
        <v>44477.550949074073</v>
      </c>
      <c r="Q4" s="19" t="s">
        <v>28</v>
      </c>
      <c r="R4" s="17" t="s">
        <v>29</v>
      </c>
      <c r="S4" s="15">
        <v>54.57</v>
      </c>
      <c r="T4" s="15">
        <v>51</v>
      </c>
    </row>
    <row r="5" spans="1:25" s="14" customFormat="1" ht="24" x14ac:dyDescent="0.25">
      <c r="A5" s="12" t="s">
        <v>45</v>
      </c>
      <c r="B5" s="8" t="s">
        <v>20</v>
      </c>
      <c r="C5" s="8" t="s">
        <v>21</v>
      </c>
      <c r="D5" s="8" t="s">
        <v>22</v>
      </c>
      <c r="E5" s="8" t="s">
        <v>23</v>
      </c>
      <c r="F5" s="24" t="s">
        <v>46</v>
      </c>
      <c r="G5" s="12" t="s">
        <v>30</v>
      </c>
      <c r="H5" s="9" t="s">
        <v>25</v>
      </c>
      <c r="I5" s="10">
        <f t="shared" si="0"/>
        <v>481.38</v>
      </c>
      <c r="J5" s="20">
        <v>449.89</v>
      </c>
      <c r="K5" s="20">
        <v>31.49</v>
      </c>
      <c r="L5" s="10" t="s">
        <v>26</v>
      </c>
      <c r="M5" s="14" t="s">
        <v>27</v>
      </c>
      <c r="N5" s="12">
        <v>0</v>
      </c>
      <c r="O5" s="14">
        <v>1</v>
      </c>
      <c r="P5" s="16">
        <v>44477.551701388889</v>
      </c>
      <c r="Q5" s="14" t="s">
        <v>47</v>
      </c>
      <c r="R5" s="17" t="s">
        <v>48</v>
      </c>
      <c r="S5" s="20">
        <v>481.38</v>
      </c>
      <c r="T5" s="20">
        <v>449.89</v>
      </c>
    </row>
    <row r="6" spans="1:25" s="14" customFormat="1" ht="84" x14ac:dyDescent="0.25">
      <c r="A6" s="18" t="s">
        <v>49</v>
      </c>
      <c r="B6" s="8" t="s">
        <v>20</v>
      </c>
      <c r="C6" s="8" t="s">
        <v>21</v>
      </c>
      <c r="D6" s="8" t="s">
        <v>22</v>
      </c>
      <c r="E6" s="8" t="s">
        <v>23</v>
      </c>
      <c r="F6" s="13" t="s">
        <v>50</v>
      </c>
      <c r="G6" s="14" t="s">
        <v>24</v>
      </c>
      <c r="H6" s="9" t="s">
        <v>25</v>
      </c>
      <c r="I6" s="10">
        <f t="shared" si="0"/>
        <v>12000</v>
      </c>
      <c r="J6" s="23">
        <v>10000</v>
      </c>
      <c r="K6" s="20">
        <v>2000</v>
      </c>
      <c r="L6" s="10" t="s">
        <v>26</v>
      </c>
      <c r="M6" s="12" t="s">
        <v>51</v>
      </c>
      <c r="N6" s="14">
        <v>1</v>
      </c>
      <c r="O6" s="14">
        <v>1</v>
      </c>
      <c r="P6" s="16">
        <v>44490.489247685182</v>
      </c>
      <c r="Q6" s="19" t="s">
        <v>52</v>
      </c>
      <c r="R6" s="18">
        <v>31867202</v>
      </c>
      <c r="S6" s="15">
        <v>12000</v>
      </c>
      <c r="T6" s="23">
        <v>10000</v>
      </c>
    </row>
    <row r="7" spans="1:25" s="14" customFormat="1" ht="84" x14ac:dyDescent="0.25">
      <c r="A7" s="18" t="s">
        <v>53</v>
      </c>
      <c r="B7" s="8" t="s">
        <v>20</v>
      </c>
      <c r="C7" s="8" t="s">
        <v>21</v>
      </c>
      <c r="D7" s="8" t="s">
        <v>22</v>
      </c>
      <c r="E7" s="8" t="s">
        <v>23</v>
      </c>
      <c r="F7" s="13" t="s">
        <v>54</v>
      </c>
      <c r="G7" s="14" t="s">
        <v>30</v>
      </c>
      <c r="H7" s="9" t="s">
        <v>25</v>
      </c>
      <c r="I7" s="10">
        <f t="shared" si="0"/>
        <v>1750</v>
      </c>
      <c r="J7" s="15">
        <v>1750</v>
      </c>
      <c r="K7" s="15">
        <v>0</v>
      </c>
      <c r="L7" s="10" t="s">
        <v>26</v>
      </c>
      <c r="M7" s="14" t="s">
        <v>27</v>
      </c>
      <c r="N7" s="14">
        <v>4</v>
      </c>
      <c r="O7" s="14">
        <v>2</v>
      </c>
      <c r="P7" s="16">
        <v>44508</v>
      </c>
      <c r="Q7" s="14" t="s">
        <v>31</v>
      </c>
      <c r="R7" s="17" t="s">
        <v>32</v>
      </c>
      <c r="S7" s="15">
        <v>1750</v>
      </c>
      <c r="T7" s="15">
        <v>1750</v>
      </c>
    </row>
    <row r="8" spans="1:25" s="14" customFormat="1" ht="60" x14ac:dyDescent="0.25">
      <c r="A8" s="12" t="s">
        <v>55</v>
      </c>
      <c r="B8" s="8" t="s">
        <v>20</v>
      </c>
      <c r="C8" s="8" t="s">
        <v>21</v>
      </c>
      <c r="D8" s="8" t="s">
        <v>22</v>
      </c>
      <c r="E8" s="8" t="s">
        <v>23</v>
      </c>
      <c r="F8" s="13" t="s">
        <v>56</v>
      </c>
      <c r="G8" s="14" t="s">
        <v>24</v>
      </c>
      <c r="H8" s="9" t="s">
        <v>25</v>
      </c>
      <c r="I8" s="10">
        <f t="shared" si="0"/>
        <v>1861.8</v>
      </c>
      <c r="J8" s="15">
        <v>1740</v>
      </c>
      <c r="K8" s="15">
        <f>1861.8-1740</f>
        <v>121.79999999999995</v>
      </c>
      <c r="L8" s="10" t="s">
        <v>26</v>
      </c>
      <c r="M8" s="14" t="s">
        <v>27</v>
      </c>
      <c r="N8" s="14">
        <v>1</v>
      </c>
      <c r="O8" s="26">
        <v>1</v>
      </c>
      <c r="P8" s="16">
        <v>44510.688726851855</v>
      </c>
      <c r="Q8" s="26" t="s">
        <v>37</v>
      </c>
      <c r="R8" s="17" t="s">
        <v>38</v>
      </c>
      <c r="S8" s="15">
        <v>1861.8</v>
      </c>
      <c r="T8" s="15">
        <v>1740</v>
      </c>
    </row>
    <row r="9" spans="1:25" s="14" customFormat="1" ht="48" x14ac:dyDescent="0.25">
      <c r="A9" s="12" t="s">
        <v>57</v>
      </c>
      <c r="B9" s="8" t="s">
        <v>20</v>
      </c>
      <c r="C9" s="8" t="s">
        <v>21</v>
      </c>
      <c r="D9" s="8" t="s">
        <v>22</v>
      </c>
      <c r="E9" s="8" t="s">
        <v>23</v>
      </c>
      <c r="F9" s="13" t="s">
        <v>58</v>
      </c>
      <c r="G9" s="14" t="s">
        <v>30</v>
      </c>
      <c r="H9" s="9" t="s">
        <v>25</v>
      </c>
      <c r="I9" s="10">
        <f t="shared" si="0"/>
        <v>8089.2</v>
      </c>
      <c r="J9" s="15">
        <v>7560</v>
      </c>
      <c r="K9" s="15">
        <f>8089.2-7560</f>
        <v>529.19999999999982</v>
      </c>
      <c r="L9" s="10" t="s">
        <v>26</v>
      </c>
      <c r="M9" s="14" t="s">
        <v>27</v>
      </c>
      <c r="N9" s="14">
        <v>3</v>
      </c>
      <c r="O9" s="14">
        <v>1</v>
      </c>
      <c r="P9" s="16">
        <v>44510.690023148149</v>
      </c>
      <c r="Q9" s="12" t="s">
        <v>59</v>
      </c>
      <c r="R9" s="17" t="s">
        <v>60</v>
      </c>
      <c r="S9" s="15">
        <v>8089.2</v>
      </c>
      <c r="T9" s="15">
        <v>7560</v>
      </c>
    </row>
    <row r="10" spans="1:25" s="14" customFormat="1" ht="48" x14ac:dyDescent="0.25">
      <c r="A10" s="12" t="s">
        <v>61</v>
      </c>
      <c r="B10" s="8" t="s">
        <v>20</v>
      </c>
      <c r="C10" s="8" t="s">
        <v>21</v>
      </c>
      <c r="D10" s="8" t="s">
        <v>22</v>
      </c>
      <c r="E10" s="8" t="s">
        <v>23</v>
      </c>
      <c r="F10" s="28" t="s">
        <v>62</v>
      </c>
      <c r="G10" s="14" t="s">
        <v>24</v>
      </c>
      <c r="H10" s="9" t="s">
        <v>25</v>
      </c>
      <c r="I10" s="10">
        <f t="shared" si="0"/>
        <v>7583.84</v>
      </c>
      <c r="J10" s="15">
        <v>7087.7</v>
      </c>
      <c r="K10" s="15">
        <f>7583.84-7087.7</f>
        <v>496.14000000000033</v>
      </c>
      <c r="L10" s="10" t="s">
        <v>26</v>
      </c>
      <c r="M10" s="14" t="s">
        <v>27</v>
      </c>
      <c r="N10" s="14">
        <v>3</v>
      </c>
      <c r="O10" s="14">
        <v>1</v>
      </c>
      <c r="P10" s="16">
        <v>44511</v>
      </c>
      <c r="Q10" s="14" t="s">
        <v>63</v>
      </c>
      <c r="R10" s="17" t="s">
        <v>64</v>
      </c>
      <c r="S10" s="15">
        <v>7583.84</v>
      </c>
      <c r="T10" s="15">
        <v>7087.7</v>
      </c>
    </row>
    <row r="11" spans="1:25" s="14" customFormat="1" ht="60" x14ac:dyDescent="0.25">
      <c r="A11" s="12" t="s">
        <v>65</v>
      </c>
      <c r="B11" s="8" t="s">
        <v>20</v>
      </c>
      <c r="C11" s="8" t="s">
        <v>21</v>
      </c>
      <c r="D11" s="8" t="s">
        <v>22</v>
      </c>
      <c r="E11" s="8" t="s">
        <v>23</v>
      </c>
      <c r="F11" s="22" t="s">
        <v>66</v>
      </c>
      <c r="G11" s="14" t="s">
        <v>30</v>
      </c>
      <c r="H11" s="9" t="s">
        <v>25</v>
      </c>
      <c r="I11" s="10">
        <f t="shared" si="0"/>
        <v>758.69</v>
      </c>
      <c r="J11" s="15">
        <v>758.69</v>
      </c>
      <c r="K11" s="15">
        <v>0</v>
      </c>
      <c r="L11" s="10" t="s">
        <v>26</v>
      </c>
      <c r="M11" s="14" t="s">
        <v>27</v>
      </c>
      <c r="N11" s="14">
        <v>0</v>
      </c>
      <c r="O11" s="12">
        <v>2</v>
      </c>
      <c r="P11" s="16">
        <v>44519.880787037036</v>
      </c>
      <c r="Q11" s="26" t="s">
        <v>35</v>
      </c>
      <c r="R11" s="17" t="s">
        <v>36</v>
      </c>
      <c r="S11" s="15">
        <v>758.69</v>
      </c>
      <c r="T11" s="15">
        <v>758.69</v>
      </c>
    </row>
    <row r="12" spans="1:25" s="14" customFormat="1" ht="36" x14ac:dyDescent="0.25">
      <c r="A12" s="12" t="s">
        <v>67</v>
      </c>
      <c r="B12" s="8" t="s">
        <v>20</v>
      </c>
      <c r="C12" s="8" t="s">
        <v>21</v>
      </c>
      <c r="D12" s="8" t="s">
        <v>22</v>
      </c>
      <c r="E12" s="8" t="s">
        <v>23</v>
      </c>
      <c r="F12" s="22" t="s">
        <v>68</v>
      </c>
      <c r="G12" s="14" t="s">
        <v>30</v>
      </c>
      <c r="H12" s="9" t="s">
        <v>25</v>
      </c>
      <c r="I12" s="10">
        <f t="shared" si="0"/>
        <v>772.15</v>
      </c>
      <c r="J12" s="15">
        <v>772.15</v>
      </c>
      <c r="K12" s="15">
        <v>0</v>
      </c>
      <c r="L12" s="10" t="s">
        <v>26</v>
      </c>
      <c r="M12" s="14" t="s">
        <v>27</v>
      </c>
      <c r="N12" s="14">
        <v>0</v>
      </c>
      <c r="O12" s="12">
        <v>2</v>
      </c>
      <c r="P12" s="16">
        <v>44519.880787037036</v>
      </c>
      <c r="Q12" s="26" t="s">
        <v>35</v>
      </c>
      <c r="R12" s="17" t="s">
        <v>36</v>
      </c>
      <c r="S12" s="15">
        <v>772.15</v>
      </c>
      <c r="T12" s="15">
        <v>772.15</v>
      </c>
    </row>
    <row r="13" spans="1:25" s="14" customFormat="1" ht="60" x14ac:dyDescent="0.25">
      <c r="A13" s="12" t="s">
        <v>69</v>
      </c>
      <c r="B13" s="8" t="s">
        <v>20</v>
      </c>
      <c r="C13" s="8" t="s">
        <v>21</v>
      </c>
      <c r="D13" s="8" t="s">
        <v>22</v>
      </c>
      <c r="E13" s="8" t="s">
        <v>23</v>
      </c>
      <c r="F13" s="22" t="s">
        <v>70</v>
      </c>
      <c r="G13" s="14" t="s">
        <v>30</v>
      </c>
      <c r="H13" s="9" t="s">
        <v>25</v>
      </c>
      <c r="I13" s="10">
        <f t="shared" si="0"/>
        <v>1264.1099999999999</v>
      </c>
      <c r="J13" s="15">
        <v>1044.72</v>
      </c>
      <c r="K13" s="15">
        <f>1264.11-1044.72</f>
        <v>219.38999999999987</v>
      </c>
      <c r="L13" s="10" t="s">
        <v>26</v>
      </c>
      <c r="M13" s="14" t="s">
        <v>27</v>
      </c>
      <c r="N13" s="14">
        <v>0</v>
      </c>
      <c r="O13" s="12">
        <v>2</v>
      </c>
      <c r="P13" s="16">
        <v>44519.880787037036</v>
      </c>
      <c r="Q13" s="26" t="s">
        <v>35</v>
      </c>
      <c r="R13" s="17" t="s">
        <v>36</v>
      </c>
      <c r="S13" s="15">
        <v>1264.1099999999999</v>
      </c>
      <c r="T13" s="15">
        <v>1044.72</v>
      </c>
    </row>
    <row r="14" spans="1:25" s="14" customFormat="1" ht="60" x14ac:dyDescent="0.25">
      <c r="A14" s="12" t="s">
        <v>71</v>
      </c>
      <c r="B14" s="8" t="s">
        <v>20</v>
      </c>
      <c r="C14" s="8" t="s">
        <v>21</v>
      </c>
      <c r="D14" s="8" t="s">
        <v>22</v>
      </c>
      <c r="E14" s="8" t="s">
        <v>23</v>
      </c>
      <c r="F14" s="13" t="s">
        <v>72</v>
      </c>
      <c r="G14" s="14" t="s">
        <v>30</v>
      </c>
      <c r="H14" s="9" t="s">
        <v>25</v>
      </c>
      <c r="I14" s="10">
        <f t="shared" si="0"/>
        <v>1160.78</v>
      </c>
      <c r="J14" s="15">
        <v>959.32</v>
      </c>
      <c r="K14" s="15">
        <f>1160.78-959.32</f>
        <v>201.45999999999992</v>
      </c>
      <c r="L14" s="10" t="s">
        <v>26</v>
      </c>
      <c r="M14" s="14" t="s">
        <v>27</v>
      </c>
      <c r="N14" s="14">
        <v>0</v>
      </c>
      <c r="O14" s="12">
        <v>2</v>
      </c>
      <c r="P14" s="16">
        <v>44519.880787037036</v>
      </c>
      <c r="Q14" s="26" t="s">
        <v>35</v>
      </c>
      <c r="R14" s="17" t="s">
        <v>36</v>
      </c>
      <c r="S14" s="15">
        <v>1160.78</v>
      </c>
      <c r="T14" s="15">
        <v>959.32</v>
      </c>
    </row>
    <row r="15" spans="1:25" s="14" customFormat="1" ht="60" x14ac:dyDescent="0.25">
      <c r="A15" s="12" t="s">
        <v>73</v>
      </c>
      <c r="B15" s="8" t="s">
        <v>20</v>
      </c>
      <c r="C15" s="8" t="s">
        <v>21</v>
      </c>
      <c r="D15" s="8" t="s">
        <v>22</v>
      </c>
      <c r="E15" s="8" t="s">
        <v>23</v>
      </c>
      <c r="F15" s="22" t="s">
        <v>74</v>
      </c>
      <c r="G15" s="14" t="s">
        <v>30</v>
      </c>
      <c r="H15" s="9" t="s">
        <v>25</v>
      </c>
      <c r="I15" s="10">
        <f t="shared" si="0"/>
        <v>1168.18</v>
      </c>
      <c r="J15" s="15">
        <v>965.45</v>
      </c>
      <c r="K15" s="15">
        <v>202.73</v>
      </c>
      <c r="L15" s="10" t="s">
        <v>26</v>
      </c>
      <c r="M15" s="14" t="s">
        <v>27</v>
      </c>
      <c r="N15" s="14">
        <v>0</v>
      </c>
      <c r="O15" s="12">
        <v>2</v>
      </c>
      <c r="P15" s="16">
        <v>44519.880787037036</v>
      </c>
      <c r="Q15" s="26" t="s">
        <v>35</v>
      </c>
      <c r="R15" s="17" t="s">
        <v>36</v>
      </c>
      <c r="S15" s="15">
        <v>1168.18</v>
      </c>
      <c r="T15" s="15">
        <v>965.45</v>
      </c>
    </row>
    <row r="16" spans="1:25" s="14" customFormat="1" ht="60" x14ac:dyDescent="0.25">
      <c r="A16" s="12" t="s">
        <v>75</v>
      </c>
      <c r="B16" s="8" t="s">
        <v>20</v>
      </c>
      <c r="C16" s="8" t="s">
        <v>21</v>
      </c>
      <c r="D16" s="8" t="s">
        <v>22</v>
      </c>
      <c r="E16" s="8" t="s">
        <v>23</v>
      </c>
      <c r="F16" s="22" t="s">
        <v>76</v>
      </c>
      <c r="G16" s="14" t="s">
        <v>30</v>
      </c>
      <c r="H16" s="9" t="s">
        <v>25</v>
      </c>
      <c r="I16" s="10">
        <f t="shared" si="0"/>
        <v>753.76</v>
      </c>
      <c r="J16" s="15">
        <v>622.94000000000005</v>
      </c>
      <c r="K16" s="15">
        <f>753.76-622.94</f>
        <v>130.81999999999994</v>
      </c>
      <c r="L16" s="10" t="s">
        <v>26</v>
      </c>
      <c r="M16" s="14" t="s">
        <v>27</v>
      </c>
      <c r="N16" s="14">
        <v>0</v>
      </c>
      <c r="O16" s="12">
        <v>2</v>
      </c>
      <c r="P16" s="16">
        <v>44519.880787037036</v>
      </c>
      <c r="Q16" s="26" t="s">
        <v>35</v>
      </c>
      <c r="R16" s="17" t="s">
        <v>36</v>
      </c>
      <c r="S16" s="15">
        <v>753.76</v>
      </c>
      <c r="T16" s="15">
        <v>622.94000000000005</v>
      </c>
    </row>
    <row r="17" spans="1:25" s="14" customFormat="1" ht="24" x14ac:dyDescent="0.25">
      <c r="A17" s="18" t="s">
        <v>77</v>
      </c>
      <c r="B17" s="8" t="s">
        <v>20</v>
      </c>
      <c r="C17" s="8" t="s">
        <v>21</v>
      </c>
      <c r="D17" s="8" t="s">
        <v>22</v>
      </c>
      <c r="E17" s="8" t="s">
        <v>23</v>
      </c>
      <c r="F17" s="22" t="s">
        <v>78</v>
      </c>
      <c r="G17" s="14" t="s">
        <v>30</v>
      </c>
      <c r="H17" s="9" t="s">
        <v>25</v>
      </c>
      <c r="I17" s="10">
        <f t="shared" si="0"/>
        <v>1636.13</v>
      </c>
      <c r="J17" s="27">
        <v>1352.18</v>
      </c>
      <c r="K17" s="27">
        <f>1636.13-1352.18</f>
        <v>283.95000000000005</v>
      </c>
      <c r="L17" s="10" t="s">
        <v>26</v>
      </c>
      <c r="M17" s="14" t="s">
        <v>27</v>
      </c>
      <c r="N17" s="14">
        <v>0</v>
      </c>
      <c r="O17" s="12">
        <v>2</v>
      </c>
      <c r="P17" s="16">
        <v>44519.880787037036</v>
      </c>
      <c r="Q17" s="26" t="s">
        <v>35</v>
      </c>
      <c r="R17" s="17" t="s">
        <v>36</v>
      </c>
      <c r="S17" s="15">
        <v>1636.13</v>
      </c>
      <c r="T17" s="27">
        <v>1352.18</v>
      </c>
    </row>
    <row r="18" spans="1:25" s="14" customFormat="1" ht="60" x14ac:dyDescent="0.25">
      <c r="A18" s="18" t="s">
        <v>79</v>
      </c>
      <c r="B18" s="8" t="s">
        <v>20</v>
      </c>
      <c r="C18" s="8" t="s">
        <v>21</v>
      </c>
      <c r="D18" s="8" t="s">
        <v>22</v>
      </c>
      <c r="E18" s="8" t="s">
        <v>23</v>
      </c>
      <c r="F18" s="13" t="s">
        <v>80</v>
      </c>
      <c r="G18" s="14" t="s">
        <v>30</v>
      </c>
      <c r="H18" s="9" t="s">
        <v>25</v>
      </c>
      <c r="I18" s="10">
        <f t="shared" si="0"/>
        <v>835.53</v>
      </c>
      <c r="J18" s="15">
        <v>835.53</v>
      </c>
      <c r="K18" s="15">
        <v>0</v>
      </c>
      <c r="L18" s="10" t="s">
        <v>26</v>
      </c>
      <c r="M18" s="14" t="s">
        <v>27</v>
      </c>
      <c r="N18" s="14">
        <v>0</v>
      </c>
      <c r="O18" s="12">
        <v>2</v>
      </c>
      <c r="P18" s="16">
        <v>44519.880787037036</v>
      </c>
      <c r="Q18" s="26" t="s">
        <v>35</v>
      </c>
      <c r="R18" s="17" t="s">
        <v>36</v>
      </c>
      <c r="S18" s="15">
        <v>835.53</v>
      </c>
      <c r="T18" s="15">
        <v>835.53</v>
      </c>
    </row>
    <row r="19" spans="1:25" s="14" customFormat="1" ht="36" x14ac:dyDescent="0.25">
      <c r="A19" s="12" t="s">
        <v>81</v>
      </c>
      <c r="B19" s="8" t="s">
        <v>20</v>
      </c>
      <c r="C19" s="8" t="s">
        <v>21</v>
      </c>
      <c r="D19" s="8" t="s">
        <v>22</v>
      </c>
      <c r="E19" s="8" t="s">
        <v>23</v>
      </c>
      <c r="F19" s="13" t="s">
        <v>82</v>
      </c>
      <c r="G19" s="12" t="s">
        <v>30</v>
      </c>
      <c r="H19" s="9" t="s">
        <v>25</v>
      </c>
      <c r="I19" s="10">
        <f t="shared" si="0"/>
        <v>1663.85</v>
      </c>
      <c r="J19" s="15">
        <v>1555</v>
      </c>
      <c r="K19" s="15">
        <f>1663.85-1555</f>
        <v>108.84999999999991</v>
      </c>
      <c r="L19" s="10" t="s">
        <v>26</v>
      </c>
      <c r="M19" s="14" t="s">
        <v>27</v>
      </c>
      <c r="N19" s="14">
        <v>12</v>
      </c>
      <c r="O19" s="14">
        <v>1</v>
      </c>
      <c r="P19" s="16">
        <v>44523</v>
      </c>
      <c r="Q19" s="14" t="s">
        <v>83</v>
      </c>
      <c r="R19" s="17" t="s">
        <v>84</v>
      </c>
      <c r="S19" s="15">
        <v>1663.85</v>
      </c>
      <c r="T19" s="15">
        <v>1555</v>
      </c>
    </row>
    <row r="20" spans="1:25" s="14" customFormat="1" x14ac:dyDescent="0.25">
      <c r="A20" s="12" t="s">
        <v>85</v>
      </c>
      <c r="B20" s="8" t="s">
        <v>20</v>
      </c>
      <c r="C20" s="8" t="s">
        <v>21</v>
      </c>
      <c r="D20" s="8" t="s">
        <v>22</v>
      </c>
      <c r="E20" s="8" t="s">
        <v>23</v>
      </c>
      <c r="F20" s="14" t="s">
        <v>86</v>
      </c>
      <c r="G20" s="14" t="s">
        <v>24</v>
      </c>
      <c r="H20" s="9" t="s">
        <v>25</v>
      </c>
      <c r="I20" s="10">
        <f t="shared" si="0"/>
        <v>823.31</v>
      </c>
      <c r="J20" s="15">
        <v>769.45</v>
      </c>
      <c r="K20" s="15">
        <f>823.31-769.45</f>
        <v>53.8599999999999</v>
      </c>
      <c r="L20" s="10" t="s">
        <v>26</v>
      </c>
      <c r="M20" s="14" t="s">
        <v>27</v>
      </c>
      <c r="N20" s="14">
        <v>0</v>
      </c>
      <c r="O20" s="14">
        <v>1</v>
      </c>
      <c r="P20" s="16">
        <v>44523.405312499999</v>
      </c>
      <c r="Q20" s="19" t="s">
        <v>28</v>
      </c>
      <c r="R20" s="17" t="s">
        <v>29</v>
      </c>
      <c r="S20" s="15">
        <v>823.31</v>
      </c>
      <c r="T20" s="15">
        <v>769.45</v>
      </c>
    </row>
    <row r="21" spans="1:25" s="14" customFormat="1" x14ac:dyDescent="0.25">
      <c r="A21" s="12" t="s">
        <v>87</v>
      </c>
      <c r="B21" s="8" t="s">
        <v>20</v>
      </c>
      <c r="C21" s="8" t="s">
        <v>21</v>
      </c>
      <c r="D21" s="8" t="s">
        <v>22</v>
      </c>
      <c r="E21" s="8" t="s">
        <v>23</v>
      </c>
      <c r="F21" s="13" t="s">
        <v>88</v>
      </c>
      <c r="G21" s="14" t="s">
        <v>30</v>
      </c>
      <c r="H21" s="9" t="s">
        <v>25</v>
      </c>
      <c r="I21" s="10">
        <f t="shared" si="0"/>
        <v>3984.68</v>
      </c>
      <c r="J21" s="15">
        <v>3724</v>
      </c>
      <c r="K21" s="15">
        <f>3984.68-3724</f>
        <v>260.67999999999984</v>
      </c>
      <c r="L21" s="10" t="s">
        <v>26</v>
      </c>
      <c r="M21" s="14" t="s">
        <v>27</v>
      </c>
      <c r="N21" s="14">
        <v>12</v>
      </c>
      <c r="O21" s="14">
        <v>1</v>
      </c>
      <c r="P21" s="16">
        <v>44523.406493055554</v>
      </c>
      <c r="Q21" s="14" t="s">
        <v>83</v>
      </c>
      <c r="R21" s="17" t="s">
        <v>84</v>
      </c>
      <c r="S21" s="15">
        <v>3984.68</v>
      </c>
      <c r="T21" s="15">
        <v>3724</v>
      </c>
    </row>
    <row r="22" spans="1:25" s="14" customFormat="1" ht="36" x14ac:dyDescent="0.25">
      <c r="A22" s="12" t="s">
        <v>89</v>
      </c>
      <c r="B22" s="8" t="s">
        <v>20</v>
      </c>
      <c r="C22" s="8" t="s">
        <v>21</v>
      </c>
      <c r="D22" s="8" t="s">
        <v>22</v>
      </c>
      <c r="E22" s="8" t="s">
        <v>23</v>
      </c>
      <c r="F22" s="13" t="s">
        <v>90</v>
      </c>
      <c r="G22" s="14" t="s">
        <v>30</v>
      </c>
      <c r="H22" s="9" t="s">
        <v>25</v>
      </c>
      <c r="I22" s="10">
        <f t="shared" si="0"/>
        <v>3454.2400000000002</v>
      </c>
      <c r="J22" s="20">
        <v>2854.76</v>
      </c>
      <c r="K22" s="20">
        <v>599.48</v>
      </c>
      <c r="L22" s="10" t="s">
        <v>26</v>
      </c>
      <c r="M22" s="14" t="s">
        <v>27</v>
      </c>
      <c r="N22" s="14">
        <v>3</v>
      </c>
      <c r="O22" s="14">
        <v>1</v>
      </c>
      <c r="P22" s="16">
        <v>44529</v>
      </c>
      <c r="Q22" s="12" t="s">
        <v>91</v>
      </c>
      <c r="R22" s="17" t="s">
        <v>92</v>
      </c>
      <c r="S22" s="15">
        <v>3454.2400000000002</v>
      </c>
      <c r="T22" s="20">
        <v>2854.76</v>
      </c>
    </row>
    <row r="23" spans="1:25" s="14" customFormat="1" ht="72" x14ac:dyDescent="0.25">
      <c r="A23" s="18" t="s">
        <v>93</v>
      </c>
      <c r="B23" s="8" t="s">
        <v>20</v>
      </c>
      <c r="C23" s="8" t="s">
        <v>21</v>
      </c>
      <c r="D23" s="8" t="s">
        <v>22</v>
      </c>
      <c r="E23" s="8" t="s">
        <v>23</v>
      </c>
      <c r="F23" s="28" t="s">
        <v>94</v>
      </c>
      <c r="G23" s="14" t="s">
        <v>30</v>
      </c>
      <c r="H23" s="9" t="s">
        <v>25</v>
      </c>
      <c r="I23" s="10">
        <f t="shared" si="0"/>
        <v>2140</v>
      </c>
      <c r="J23" s="20">
        <v>2000</v>
      </c>
      <c r="K23" s="20">
        <v>140</v>
      </c>
      <c r="L23" s="10" t="s">
        <v>26</v>
      </c>
      <c r="M23" s="14" t="s">
        <v>27</v>
      </c>
      <c r="N23" s="14">
        <v>2</v>
      </c>
      <c r="O23" s="14">
        <v>2</v>
      </c>
      <c r="P23" s="16">
        <v>44531</v>
      </c>
      <c r="Q23" s="14" t="s">
        <v>95</v>
      </c>
      <c r="R23" s="17" t="s">
        <v>96</v>
      </c>
      <c r="S23" s="15">
        <v>2140</v>
      </c>
      <c r="T23" s="20">
        <v>2000</v>
      </c>
      <c r="W23" s="29"/>
      <c r="X23" s="30"/>
    </row>
    <row r="24" spans="1:25" s="14" customFormat="1" ht="72" x14ac:dyDescent="0.25">
      <c r="A24" s="18" t="s">
        <v>97</v>
      </c>
      <c r="B24" s="8" t="s">
        <v>20</v>
      </c>
      <c r="C24" s="8" t="s">
        <v>21</v>
      </c>
      <c r="D24" s="8" t="s">
        <v>22</v>
      </c>
      <c r="E24" s="8" t="s">
        <v>23</v>
      </c>
      <c r="F24" s="21" t="s">
        <v>98</v>
      </c>
      <c r="G24" s="12" t="s">
        <v>24</v>
      </c>
      <c r="H24" s="9" t="s">
        <v>25</v>
      </c>
      <c r="I24" s="10">
        <f t="shared" si="0"/>
        <v>1184.8499999999999</v>
      </c>
      <c r="J24" s="20">
        <v>1107.3399999999999</v>
      </c>
      <c r="K24" s="20">
        <v>77.510000000000005</v>
      </c>
      <c r="L24" s="10" t="s">
        <v>26</v>
      </c>
      <c r="M24" s="12" t="s">
        <v>27</v>
      </c>
      <c r="N24" s="12">
        <v>1</v>
      </c>
      <c r="O24" s="12">
        <v>1</v>
      </c>
      <c r="P24" s="25">
        <v>44539.528020833335</v>
      </c>
      <c r="Q24" s="12" t="s">
        <v>37</v>
      </c>
      <c r="R24" s="18" t="s">
        <v>38</v>
      </c>
      <c r="S24" s="20">
        <v>1184.8499999999999</v>
      </c>
      <c r="T24" s="20">
        <v>1107.3399999999999</v>
      </c>
      <c r="U24" s="12"/>
      <c r="V24" s="12"/>
      <c r="W24" s="12"/>
      <c r="X24" s="12"/>
      <c r="Y24" s="12"/>
    </row>
    <row r="25" spans="1:25" s="14" customFormat="1" ht="36" x14ac:dyDescent="0.25">
      <c r="A25" s="12" t="s">
        <v>99</v>
      </c>
      <c r="B25" s="8" t="s">
        <v>20</v>
      </c>
      <c r="C25" s="8" t="s">
        <v>21</v>
      </c>
      <c r="D25" s="8" t="s">
        <v>22</v>
      </c>
      <c r="E25" s="8" t="s">
        <v>23</v>
      </c>
      <c r="F25" s="22" t="s">
        <v>100</v>
      </c>
      <c r="G25" s="14" t="s">
        <v>24</v>
      </c>
      <c r="H25" s="9" t="s">
        <v>25</v>
      </c>
      <c r="I25" s="10">
        <f t="shared" si="0"/>
        <v>78</v>
      </c>
      <c r="J25" s="15">
        <v>72.900000000000006</v>
      </c>
      <c r="K25" s="15">
        <f>78-72.9</f>
        <v>5.0999999999999943</v>
      </c>
      <c r="L25" s="10" t="s">
        <v>26</v>
      </c>
      <c r="M25" s="14" t="s">
        <v>27</v>
      </c>
      <c r="N25" s="14">
        <v>0</v>
      </c>
      <c r="O25" s="12">
        <v>1</v>
      </c>
      <c r="P25" s="16">
        <v>44552.415196759262</v>
      </c>
      <c r="Q25" s="14" t="s">
        <v>101</v>
      </c>
      <c r="R25" s="17" t="s">
        <v>102</v>
      </c>
      <c r="S25" s="15">
        <v>78</v>
      </c>
      <c r="T25" s="15">
        <v>72.900000000000006</v>
      </c>
    </row>
    <row r="26" spans="1:25" s="14" customFormat="1" ht="24" x14ac:dyDescent="0.25">
      <c r="A26" s="12" t="s">
        <v>103</v>
      </c>
      <c r="B26" s="8" t="s">
        <v>20</v>
      </c>
      <c r="C26" s="8" t="s">
        <v>21</v>
      </c>
      <c r="D26" s="8" t="s">
        <v>22</v>
      </c>
      <c r="E26" s="8" t="s">
        <v>23</v>
      </c>
      <c r="F26" s="24" t="s">
        <v>104</v>
      </c>
      <c r="G26" s="12" t="s">
        <v>24</v>
      </c>
      <c r="H26" s="9" t="s">
        <v>25</v>
      </c>
      <c r="I26" s="10">
        <f t="shared" si="0"/>
        <v>375</v>
      </c>
      <c r="J26" s="20">
        <v>375</v>
      </c>
      <c r="K26" s="20">
        <v>0</v>
      </c>
      <c r="L26" s="10" t="s">
        <v>26</v>
      </c>
      <c r="M26" s="14" t="s">
        <v>27</v>
      </c>
      <c r="N26" s="12">
        <v>0</v>
      </c>
      <c r="O26" s="14">
        <v>2</v>
      </c>
      <c r="P26" s="25">
        <v>44552.679675925923</v>
      </c>
      <c r="Q26" s="14" t="s">
        <v>105</v>
      </c>
      <c r="R26" s="17" t="s">
        <v>106</v>
      </c>
      <c r="S26" s="20">
        <v>375</v>
      </c>
      <c r="T26" s="20">
        <v>375</v>
      </c>
    </row>
    <row r="27" spans="1:25" s="14" customFormat="1" ht="24" x14ac:dyDescent="0.25">
      <c r="A27" s="12" t="s">
        <v>107</v>
      </c>
      <c r="B27" s="8" t="s">
        <v>20</v>
      </c>
      <c r="C27" s="8" t="s">
        <v>21</v>
      </c>
      <c r="D27" s="8" t="s">
        <v>22</v>
      </c>
      <c r="E27" s="8" t="s">
        <v>23</v>
      </c>
      <c r="F27" s="13" t="s">
        <v>108</v>
      </c>
      <c r="G27" s="14" t="s">
        <v>24</v>
      </c>
      <c r="H27" s="9" t="s">
        <v>25</v>
      </c>
      <c r="I27" s="10">
        <f t="shared" si="0"/>
        <v>2359</v>
      </c>
      <c r="J27" s="20">
        <v>2205.59</v>
      </c>
      <c r="K27" s="20">
        <v>153.41</v>
      </c>
      <c r="L27" s="10" t="s">
        <v>26</v>
      </c>
      <c r="M27" s="14" t="s">
        <v>27</v>
      </c>
      <c r="N27" s="14">
        <v>0.5</v>
      </c>
      <c r="O27" s="14">
        <v>1</v>
      </c>
      <c r="P27" s="16">
        <v>44560</v>
      </c>
      <c r="Q27" s="14" t="s">
        <v>109</v>
      </c>
      <c r="R27" s="17" t="s">
        <v>110</v>
      </c>
      <c r="S27" s="15">
        <v>2359</v>
      </c>
      <c r="T27" s="20">
        <v>2205.59</v>
      </c>
    </row>
    <row r="28" spans="1:25" x14ac:dyDescent="0.2">
      <c r="R28" s="31"/>
    </row>
    <row r="29" spans="1:25" x14ac:dyDescent="0.2">
      <c r="R29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CUARTO TRIMESTRE 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2022-06-10T07:47:32Z</dcterms:modified>
</cp:coreProperties>
</file>